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NTERVIG\Dropbox (Animation INTERVIG)\Animation INTERVIG\Dossiers\2020\Site web\tableaux données\"/>
    </mc:Choice>
  </mc:AlternateContent>
  <xr:revisionPtr revIDLastSave="0" documentId="13_ncr:1_{503AAA40-000B-4746-8DCE-85828EC8B8E1}" xr6:coauthVersionLast="45" xr6:coauthVersionMax="45" xr10:uidLastSave="{00000000-0000-0000-0000-000000000000}"/>
  <bookViews>
    <workbookView xWindow="-120" yWindow="-16320" windowWidth="29040" windowHeight="15840" tabRatio="500" xr2:uid="{00000000-000D-0000-FFFF-FFFF00000000}"/>
  </bookViews>
  <sheets>
    <sheet name="Ovi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7" i="2" l="1"/>
  <c r="W8" i="2"/>
  <c r="W6" i="2"/>
  <c r="V17" i="2" l="1"/>
  <c r="W16" i="2" s="1"/>
  <c r="V9" i="2"/>
  <c r="W15" i="2" l="1"/>
  <c r="T17" i="2" l="1"/>
  <c r="U15" i="2" s="1"/>
  <c r="T9" i="2"/>
  <c r="U6" i="2" s="1"/>
  <c r="U16" i="2" l="1"/>
  <c r="U8" i="2"/>
  <c r="U7" i="2"/>
  <c r="R17" i="2"/>
  <c r="S15" i="2" s="1"/>
  <c r="R9" i="2"/>
  <c r="S6" i="2" s="1"/>
  <c r="S8" i="2" l="1"/>
  <c r="S16" i="2"/>
  <c r="S7" i="2"/>
  <c r="P15" i="2"/>
  <c r="P16" i="2"/>
  <c r="N6" i="2"/>
  <c r="N9" i="2" s="1"/>
  <c r="N16" i="2"/>
  <c r="L6" i="2"/>
  <c r="L15" i="2"/>
  <c r="L16" i="2"/>
  <c r="J6" i="2"/>
  <c r="J15" i="2"/>
  <c r="J16" i="2"/>
  <c r="H15" i="2"/>
  <c r="H16" i="2"/>
  <c r="F15" i="2"/>
  <c r="F16" i="2"/>
  <c r="G16" i="2" s="1"/>
  <c r="F17" i="2"/>
  <c r="G15" i="2" s="1"/>
  <c r="D15" i="2"/>
  <c r="D16" i="2"/>
  <c r="D17" i="2"/>
  <c r="E16" i="2" s="1"/>
  <c r="B15" i="2"/>
  <c r="B16" i="2"/>
  <c r="P9" i="2"/>
  <c r="Q7" i="2" s="1"/>
  <c r="N7" i="2"/>
  <c r="L7" i="2"/>
  <c r="L9" i="2"/>
  <c r="M8" i="2" s="1"/>
  <c r="J7" i="2"/>
  <c r="H9" i="2"/>
  <c r="I6" i="2" s="1"/>
  <c r="F9" i="2"/>
  <c r="D9" i="2"/>
  <c r="B9" i="2"/>
  <c r="C8" i="2" s="1"/>
  <c r="G8" i="2"/>
  <c r="E8" i="2"/>
  <c r="G7" i="2"/>
  <c r="E7" i="2"/>
  <c r="G6" i="2"/>
  <c r="E6" i="2"/>
  <c r="C6" i="2"/>
  <c r="H17" i="2" l="1"/>
  <c r="I15" i="2" s="1"/>
  <c r="J9" i="2"/>
  <c r="N15" i="2"/>
  <c r="N17" i="2" s="1"/>
  <c r="I8" i="2"/>
  <c r="J17" i="2"/>
  <c r="K16" i="2" s="1"/>
  <c r="C7" i="2"/>
  <c r="I7" i="2"/>
  <c r="M7" i="2"/>
  <c r="M6" i="2"/>
  <c r="B17" i="2"/>
  <c r="C16" i="2" s="1"/>
  <c r="O8" i="2"/>
  <c r="O7" i="2"/>
  <c r="O6" i="2"/>
  <c r="O15" i="2"/>
  <c r="O16" i="2"/>
  <c r="M15" i="2"/>
  <c r="I16" i="2"/>
  <c r="K8" i="2"/>
  <c r="K7" i="2"/>
  <c r="P17" i="2"/>
  <c r="Q15" i="2" s="1"/>
  <c r="Q6" i="2"/>
  <c r="Q8" i="2"/>
  <c r="K6" i="2"/>
  <c r="K15" i="2"/>
  <c r="L17" i="2"/>
  <c r="M16" i="2" s="1"/>
  <c r="E15" i="2"/>
  <c r="C15" i="2" l="1"/>
  <c r="Q16" i="2"/>
</calcChain>
</file>

<file path=xl/sharedStrings.xml><?xml version="1.0" encoding="utf-8"?>
<sst xmlns="http://schemas.openxmlformats.org/spreadsheetml/2006/main" count="56" uniqueCount="11">
  <si>
    <t>Total</t>
  </si>
  <si>
    <t>Tonnes</t>
  </si>
  <si>
    <t>%</t>
  </si>
  <si>
    <t>Viande fraiche importée</t>
  </si>
  <si>
    <t>Viande congelée importée</t>
  </si>
  <si>
    <t>Viande locale</t>
  </si>
  <si>
    <r>
      <rPr>
        <b/>
        <i/>
        <sz val="12"/>
        <color theme="1"/>
        <rFont val="Calibri"/>
        <family val="2"/>
        <scheme val="minor"/>
      </rPr>
      <t>NB :</t>
    </r>
    <r>
      <rPr>
        <i/>
        <sz val="12"/>
        <color theme="1"/>
        <rFont val="Calibri"/>
        <family val="2"/>
        <scheme val="minor"/>
      </rPr>
      <t xml:space="preserve"> les importations prennent uniquement en compte l'importation de viande non transformée (nomenclature NC8 02011000 à 02045079). Les abats sont également exclus de ces données.</t>
    </r>
  </si>
  <si>
    <r>
      <rPr>
        <b/>
        <i/>
        <sz val="12"/>
        <color theme="1"/>
        <rFont val="Calibri"/>
        <family val="2"/>
        <scheme val="minor"/>
      </rPr>
      <t>Traitement :</t>
    </r>
    <r>
      <rPr>
        <i/>
        <sz val="12"/>
        <color theme="1"/>
        <rFont val="Calibri"/>
        <family val="2"/>
        <scheme val="minor"/>
      </rPr>
      <t xml:space="preserve"> INTERVIG</t>
    </r>
  </si>
  <si>
    <r>
      <rPr>
        <b/>
        <i/>
        <sz val="12"/>
        <color theme="1"/>
        <rFont val="Calibri"/>
        <family val="2"/>
        <scheme val="minor"/>
      </rPr>
      <t>Sources :</t>
    </r>
    <r>
      <rPr>
        <i/>
        <sz val="12"/>
        <color theme="1"/>
        <rFont val="Calibri"/>
        <family val="2"/>
        <scheme val="minor"/>
      </rPr>
      <t xml:space="preserve"> Douanes de Guyane, Abattoir régional, PAOG</t>
    </r>
  </si>
  <si>
    <t>Part de marché ovin local 2009-2019 vs toute importation ( frais et congelé )</t>
  </si>
  <si>
    <t>Part de marché ovin local 2009-2019 vs importation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</si>
</sst>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 applyAlignment="1"/>
    <xf numFmtId="0" fontId="5" fillId="0" borderId="2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1" fontId="1" fillId="0" borderId="7" xfId="0" applyNumberFormat="1" applyFont="1" applyBorder="1"/>
    <xf numFmtId="164" fontId="1" fillId="0" borderId="7" xfId="0" applyNumberFormat="1" applyFont="1" applyBorder="1"/>
    <xf numFmtId="0" fontId="2" fillId="0" borderId="7" xfId="0" applyFont="1" applyBorder="1"/>
    <xf numFmtId="0" fontId="5" fillId="3" borderId="1" xfId="0" applyFont="1" applyFill="1" applyBorder="1" applyAlignment="1">
      <alignment horizontal="center" vertical="center"/>
    </xf>
    <xf numFmtId="9" fontId="1" fillId="0" borderId="1" xfId="21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2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Normal" xfId="0" builtinId="0"/>
    <cellStyle name="Pourcentage" xfId="2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3"/>
  <sheetViews>
    <sheetView tabSelected="1" topLeftCell="A2" zoomScale="90" zoomScaleNormal="90" workbookViewId="0">
      <selection activeCell="L28" sqref="L28"/>
    </sheetView>
  </sheetViews>
  <sheetFormatPr baseColWidth="10" defaultRowHeight="15.5" x14ac:dyDescent="0.35"/>
  <cols>
    <col min="1" max="1" width="21.08203125" bestFit="1" customWidth="1"/>
    <col min="2" max="23" width="6.58203125" customWidth="1"/>
  </cols>
  <sheetData>
    <row r="2" spans="1:23" x14ac:dyDescent="0.35">
      <c r="A2" s="7" t="s">
        <v>9</v>
      </c>
    </row>
    <row r="4" spans="1:23" x14ac:dyDescent="0.35">
      <c r="A4" s="8"/>
      <c r="B4" s="23">
        <v>2009</v>
      </c>
      <c r="C4" s="24"/>
      <c r="D4" s="23">
        <v>2010</v>
      </c>
      <c r="E4" s="24"/>
      <c r="F4" s="23">
        <v>2011</v>
      </c>
      <c r="G4" s="24"/>
      <c r="H4" s="23">
        <v>2012</v>
      </c>
      <c r="I4" s="24"/>
      <c r="J4" s="23">
        <v>2013</v>
      </c>
      <c r="K4" s="24"/>
      <c r="L4" s="23">
        <v>2014</v>
      </c>
      <c r="M4" s="24"/>
      <c r="N4" s="23">
        <v>2015</v>
      </c>
      <c r="O4" s="24"/>
      <c r="P4" s="23">
        <v>2016</v>
      </c>
      <c r="Q4" s="23"/>
      <c r="R4" s="20">
        <v>2017</v>
      </c>
      <c r="S4" s="21"/>
      <c r="T4" s="20">
        <v>2018</v>
      </c>
      <c r="U4" s="21"/>
      <c r="V4" s="20">
        <v>2019</v>
      </c>
      <c r="W4" s="21"/>
    </row>
    <row r="5" spans="1:23" x14ac:dyDescent="0.35">
      <c r="A5" s="9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  <c r="L5" s="10" t="s">
        <v>1</v>
      </c>
      <c r="M5" s="10" t="s">
        <v>2</v>
      </c>
      <c r="N5" s="10" t="s">
        <v>1</v>
      </c>
      <c r="O5" s="10" t="s">
        <v>2</v>
      </c>
      <c r="P5" s="10" t="s">
        <v>1</v>
      </c>
      <c r="Q5" s="14" t="s">
        <v>2</v>
      </c>
      <c r="R5" s="18" t="s">
        <v>1</v>
      </c>
      <c r="S5" s="18" t="s">
        <v>2</v>
      </c>
      <c r="T5" s="18" t="s">
        <v>1</v>
      </c>
      <c r="U5" s="18" t="s">
        <v>2</v>
      </c>
      <c r="V5" s="18" t="s">
        <v>1</v>
      </c>
      <c r="W5" s="18" t="s">
        <v>2</v>
      </c>
    </row>
    <row r="6" spans="1:23" x14ac:dyDescent="0.35">
      <c r="A6" s="1" t="s">
        <v>3</v>
      </c>
      <c r="B6" s="2">
        <v>7</v>
      </c>
      <c r="C6" s="2">
        <f>(B6*100)/B9</f>
        <v>2.8117949173191703</v>
      </c>
      <c r="D6" s="2">
        <v>14</v>
      </c>
      <c r="E6" s="2">
        <f>(D6*100)/D9</f>
        <v>5.0798258345428149</v>
      </c>
      <c r="F6" s="2">
        <v>9</v>
      </c>
      <c r="G6" s="2">
        <f>(F6*100)/F9</f>
        <v>4.0053404539385848</v>
      </c>
      <c r="H6" s="2">
        <v>7</v>
      </c>
      <c r="I6" s="2">
        <f>(H6*100)/H9</f>
        <v>3.7735849056603774</v>
      </c>
      <c r="J6" s="2">
        <f>8.791</f>
        <v>8.7910000000000004</v>
      </c>
      <c r="K6" s="2">
        <f>(J6*100)/J9</f>
        <v>4.8777645844661706</v>
      </c>
      <c r="L6" s="6">
        <f>10.468</f>
        <v>10.468</v>
      </c>
      <c r="M6" s="2">
        <f>(L6*100)/L9</f>
        <v>5.4245087472017248</v>
      </c>
      <c r="N6" s="6">
        <f>11.183</f>
        <v>11.183</v>
      </c>
      <c r="O6" s="2">
        <f>(N6*100)/N9</f>
        <v>5.6124062131439612</v>
      </c>
      <c r="P6" s="6">
        <v>8.94</v>
      </c>
      <c r="Q6" s="15">
        <f>(P6*100)/P9</f>
        <v>4.1162495165478754</v>
      </c>
      <c r="R6" s="3">
        <v>17.600000000000001</v>
      </c>
      <c r="S6" s="19">
        <f>R6/$R$9</f>
        <v>7.116862110796604E-2</v>
      </c>
      <c r="T6" s="3">
        <v>13.6</v>
      </c>
      <c r="U6" s="19">
        <f>T6/$T$9</f>
        <v>5.9806508355321017E-2</v>
      </c>
      <c r="V6" s="3">
        <v>7.9</v>
      </c>
      <c r="W6" s="19">
        <f>V6/V$9</f>
        <v>3.5811423390752495E-2</v>
      </c>
    </row>
    <row r="7" spans="1:23" x14ac:dyDescent="0.35">
      <c r="A7" s="1" t="s">
        <v>4</v>
      </c>
      <c r="B7" s="2">
        <v>240</v>
      </c>
      <c r="C7" s="2">
        <f>(B7*100)/B9</f>
        <v>96.404397165228701</v>
      </c>
      <c r="D7" s="2">
        <v>260</v>
      </c>
      <c r="E7" s="2">
        <f>(D7*100)/D9</f>
        <v>94.339622641509422</v>
      </c>
      <c r="F7" s="2">
        <v>212</v>
      </c>
      <c r="G7" s="2">
        <f>(F7*100)/F9</f>
        <v>94.348019581664445</v>
      </c>
      <c r="H7" s="2">
        <v>176</v>
      </c>
      <c r="I7" s="2">
        <f>(H7*100)/H9</f>
        <v>94.878706199460922</v>
      </c>
      <c r="J7" s="2">
        <f>168.935</f>
        <v>168.935</v>
      </c>
      <c r="K7" s="2">
        <f>(J7*100)/J9</f>
        <v>93.735088167079113</v>
      </c>
      <c r="L7" s="6">
        <f>179.308</f>
        <v>179.30799999999999</v>
      </c>
      <c r="M7" s="2">
        <f>(L7*100)/L9</f>
        <v>92.917253959041545</v>
      </c>
      <c r="N7" s="6">
        <f>184.322</f>
        <v>184.322</v>
      </c>
      <c r="O7" s="2">
        <f>(N7*100)/N9</f>
        <v>92.505583297784256</v>
      </c>
      <c r="P7" s="6">
        <v>202.34800000000001</v>
      </c>
      <c r="Q7" s="15">
        <f>(P7*100)/P9</f>
        <v>93.167209974768411</v>
      </c>
      <c r="R7" s="3">
        <v>222.4</v>
      </c>
      <c r="S7" s="19">
        <f t="shared" ref="S7:S8" si="0">R7/$R$9</f>
        <v>0.8993125758188435</v>
      </c>
      <c r="T7" s="3">
        <v>202.9</v>
      </c>
      <c r="U7" s="19">
        <f t="shared" ref="U7:U8" si="1">T7/$T$9</f>
        <v>0.89226033421284079</v>
      </c>
      <c r="V7" s="3">
        <v>202.7</v>
      </c>
      <c r="W7" s="19">
        <f t="shared" ref="W7:W8" si="2">V7/V$9</f>
        <v>0.91885766092475063</v>
      </c>
    </row>
    <row r="8" spans="1:23" x14ac:dyDescent="0.35">
      <c r="A8" s="1" t="s">
        <v>5</v>
      </c>
      <c r="B8" s="3">
        <v>1.9513</v>
      </c>
      <c r="C8" s="3">
        <f>(B8*100)/B9</f>
        <v>0.78380791745212819</v>
      </c>
      <c r="D8" s="3">
        <v>1.6</v>
      </c>
      <c r="E8" s="3">
        <f>(D8*100)/D9</f>
        <v>0.58055152394775034</v>
      </c>
      <c r="F8" s="3">
        <v>3.7</v>
      </c>
      <c r="G8" s="3">
        <f>(F8*100)/F9</f>
        <v>1.6466399643969738</v>
      </c>
      <c r="H8" s="3">
        <v>2.5</v>
      </c>
      <c r="I8" s="3">
        <f>(H8*100)/H9</f>
        <v>1.3477088948787062</v>
      </c>
      <c r="J8" s="3">
        <v>2.5</v>
      </c>
      <c r="K8" s="3">
        <f>(J8*100)/J9</f>
        <v>1.387147248454718</v>
      </c>
      <c r="L8" s="5">
        <v>3.2</v>
      </c>
      <c r="M8" s="3">
        <f>(L8*100)/L9</f>
        <v>1.6582372937567369</v>
      </c>
      <c r="N8" s="6">
        <v>3.75</v>
      </c>
      <c r="O8" s="3">
        <f>(N8*100)/N9</f>
        <v>1.8820104890717926</v>
      </c>
      <c r="P8" s="6">
        <v>5.9</v>
      </c>
      <c r="Q8" s="16">
        <f>(P8*100)/P9</f>
        <v>2.7165405086837207</v>
      </c>
      <c r="R8" s="3">
        <v>7.3</v>
      </c>
      <c r="S8" s="19">
        <f t="shared" si="0"/>
        <v>2.9518803073190453E-2</v>
      </c>
      <c r="T8" s="3">
        <v>10.9</v>
      </c>
      <c r="U8" s="19">
        <f t="shared" si="1"/>
        <v>4.7933157431838173E-2</v>
      </c>
      <c r="V8" s="3">
        <v>10</v>
      </c>
      <c r="W8" s="19">
        <f t="shared" si="2"/>
        <v>4.5330915684496827E-2</v>
      </c>
    </row>
    <row r="9" spans="1:23" x14ac:dyDescent="0.35">
      <c r="A9" s="1" t="s">
        <v>0</v>
      </c>
      <c r="B9" s="2">
        <f>SUM(B6:B8)</f>
        <v>248.9513</v>
      </c>
      <c r="C9" s="2"/>
      <c r="D9" s="2">
        <f>SUM(D6:D8)</f>
        <v>275.60000000000002</v>
      </c>
      <c r="E9" s="2"/>
      <c r="F9" s="2">
        <f>SUM(F6:F8)</f>
        <v>224.7</v>
      </c>
      <c r="G9" s="2"/>
      <c r="H9" s="2">
        <f>SUM(H6:H8)</f>
        <v>185.5</v>
      </c>
      <c r="I9" s="2"/>
      <c r="J9" s="2">
        <f>SUM(J6:J8)</f>
        <v>180.226</v>
      </c>
      <c r="K9" s="5"/>
      <c r="L9" s="2">
        <f>SUM(L6:L8)</f>
        <v>192.97599999999997</v>
      </c>
      <c r="M9" s="5"/>
      <c r="N9" s="2">
        <f>SUM(N6:N8)</f>
        <v>199.255</v>
      </c>
      <c r="O9" s="5"/>
      <c r="P9" s="2">
        <f>SUM(P6:P8)</f>
        <v>217.18800000000002</v>
      </c>
      <c r="Q9" s="17"/>
      <c r="R9" s="2">
        <f>SUM(R6:R8)</f>
        <v>247.3</v>
      </c>
      <c r="S9" s="5"/>
      <c r="T9" s="2">
        <f>SUM(T6:T8)</f>
        <v>227.4</v>
      </c>
      <c r="U9" s="5"/>
      <c r="V9" s="2">
        <f>SUM(V6:V8)</f>
        <v>220.6</v>
      </c>
      <c r="W9" s="5"/>
    </row>
    <row r="11" spans="1:23" x14ac:dyDescent="0.35">
      <c r="A11" s="4" t="s">
        <v>10</v>
      </c>
    </row>
    <row r="13" spans="1:23" x14ac:dyDescent="0.35">
      <c r="A13" s="8"/>
      <c r="B13" s="23">
        <v>2009</v>
      </c>
      <c r="C13" s="24"/>
      <c r="D13" s="23">
        <v>2010</v>
      </c>
      <c r="E13" s="24"/>
      <c r="F13" s="23">
        <v>2011</v>
      </c>
      <c r="G13" s="24"/>
      <c r="H13" s="23">
        <v>2012</v>
      </c>
      <c r="I13" s="24"/>
      <c r="J13" s="23">
        <v>2013</v>
      </c>
      <c r="K13" s="24"/>
      <c r="L13" s="23">
        <v>2014</v>
      </c>
      <c r="M13" s="24"/>
      <c r="N13" s="23">
        <v>2015</v>
      </c>
      <c r="O13" s="24"/>
      <c r="P13" s="23">
        <v>2016</v>
      </c>
      <c r="Q13" s="23"/>
      <c r="R13" s="20">
        <v>2017</v>
      </c>
      <c r="S13" s="21"/>
      <c r="T13" s="20">
        <v>2018</v>
      </c>
      <c r="U13" s="21"/>
      <c r="V13" s="20">
        <v>2019</v>
      </c>
      <c r="W13" s="21"/>
    </row>
    <row r="14" spans="1:23" x14ac:dyDescent="0.35">
      <c r="A14" s="9"/>
      <c r="B14" s="10" t="s">
        <v>1</v>
      </c>
      <c r="C14" s="10" t="s">
        <v>2</v>
      </c>
      <c r="D14" s="10" t="s">
        <v>1</v>
      </c>
      <c r="E14" s="10" t="s">
        <v>2</v>
      </c>
      <c r="F14" s="10" t="s">
        <v>1</v>
      </c>
      <c r="G14" s="10" t="s">
        <v>2</v>
      </c>
      <c r="H14" s="10" t="s">
        <v>1</v>
      </c>
      <c r="I14" s="10" t="s">
        <v>2</v>
      </c>
      <c r="J14" s="10" t="s">
        <v>1</v>
      </c>
      <c r="K14" s="10" t="s">
        <v>2</v>
      </c>
      <c r="L14" s="10" t="s">
        <v>1</v>
      </c>
      <c r="M14" s="10" t="s">
        <v>2</v>
      </c>
      <c r="N14" s="10" t="s">
        <v>1</v>
      </c>
      <c r="O14" s="10" t="s">
        <v>2</v>
      </c>
      <c r="P14" s="10" t="s">
        <v>1</v>
      </c>
      <c r="Q14" s="14" t="s">
        <v>2</v>
      </c>
      <c r="R14" s="18" t="s">
        <v>1</v>
      </c>
      <c r="S14" s="18" t="s">
        <v>2</v>
      </c>
      <c r="T14" s="18" t="s">
        <v>1</v>
      </c>
      <c r="U14" s="18" t="s">
        <v>2</v>
      </c>
      <c r="V14" s="18" t="s">
        <v>1</v>
      </c>
      <c r="W14" s="18" t="s">
        <v>2</v>
      </c>
    </row>
    <row r="15" spans="1:23" x14ac:dyDescent="0.35">
      <c r="A15" s="1" t="s">
        <v>3</v>
      </c>
      <c r="B15" s="2">
        <f>B6</f>
        <v>7</v>
      </c>
      <c r="C15" s="2">
        <f>(B15*100)/B17</f>
        <v>78.200931708243502</v>
      </c>
      <c r="D15" s="2">
        <f>D6</f>
        <v>14</v>
      </c>
      <c r="E15" s="2">
        <f>(D15*100)/D17</f>
        <v>89.743589743589752</v>
      </c>
      <c r="F15" s="2">
        <f>F6</f>
        <v>9</v>
      </c>
      <c r="G15" s="2">
        <f>(F15*100)/F17</f>
        <v>70.866141732283467</v>
      </c>
      <c r="H15" s="2">
        <f>H6</f>
        <v>7</v>
      </c>
      <c r="I15" s="2">
        <f>(H15*100)/H17</f>
        <v>73.684210526315795</v>
      </c>
      <c r="J15" s="2">
        <f>J6</f>
        <v>8.7910000000000004</v>
      </c>
      <c r="K15" s="2">
        <f>(J15*100)/J17</f>
        <v>77.858471348861926</v>
      </c>
      <c r="L15" s="2">
        <f>L6</f>
        <v>10.468</v>
      </c>
      <c r="M15" s="2">
        <f>(L15*100)/L17</f>
        <v>76.587649985367278</v>
      </c>
      <c r="N15" s="2">
        <f>N6</f>
        <v>11.183</v>
      </c>
      <c r="O15" s="2">
        <f>(N15*100)/N17</f>
        <v>74.887832317685664</v>
      </c>
      <c r="P15" s="3">
        <f>P6</f>
        <v>8.94</v>
      </c>
      <c r="Q15" s="15">
        <f>(P15*100)/P17</f>
        <v>60.242587601078171</v>
      </c>
      <c r="R15" s="3">
        <v>17.600000000000001</v>
      </c>
      <c r="S15" s="19">
        <f>R15/$R$17</f>
        <v>0.70682730923694781</v>
      </c>
      <c r="T15" s="3">
        <v>13.6</v>
      </c>
      <c r="U15" s="19">
        <f>T15/$T$17</f>
        <v>0.55510204081632653</v>
      </c>
      <c r="V15" s="3">
        <v>7.9</v>
      </c>
      <c r="W15" s="19">
        <f>V15/V$17</f>
        <v>0.44134078212290506</v>
      </c>
    </row>
    <row r="16" spans="1:23" x14ac:dyDescent="0.35">
      <c r="A16" s="1" t="s">
        <v>5</v>
      </c>
      <c r="B16" s="3">
        <f>B8</f>
        <v>1.9513</v>
      </c>
      <c r="C16" s="3">
        <f>(B16*100)/B17</f>
        <v>21.799068291756505</v>
      </c>
      <c r="D16" s="3">
        <f>D8</f>
        <v>1.6</v>
      </c>
      <c r="E16" s="3">
        <f>(D16*100)/D17</f>
        <v>10.256410256410257</v>
      </c>
      <c r="F16" s="3">
        <f>F8</f>
        <v>3.7</v>
      </c>
      <c r="G16" s="3">
        <f>(F16*100)/F17</f>
        <v>29.133858267716537</v>
      </c>
      <c r="H16" s="3">
        <f>H8</f>
        <v>2.5</v>
      </c>
      <c r="I16" s="3">
        <f>(H16*100)/H17</f>
        <v>26.315789473684209</v>
      </c>
      <c r="J16" s="3">
        <f>J8</f>
        <v>2.5</v>
      </c>
      <c r="K16" s="3">
        <f>(J16*100)/J17</f>
        <v>22.141528651138074</v>
      </c>
      <c r="L16" s="3">
        <f>L8</f>
        <v>3.2</v>
      </c>
      <c r="M16" s="3">
        <f>(L16*100)/L17</f>
        <v>23.412350014632722</v>
      </c>
      <c r="N16" s="3">
        <f>N8</f>
        <v>3.75</v>
      </c>
      <c r="O16" s="3">
        <f>(N16*100)/N17</f>
        <v>25.112167682314336</v>
      </c>
      <c r="P16" s="3">
        <f>P8</f>
        <v>5.9</v>
      </c>
      <c r="Q16" s="16">
        <f>(P16*100)/P17</f>
        <v>39.757412398921836</v>
      </c>
      <c r="R16" s="3">
        <v>7.3</v>
      </c>
      <c r="S16" s="19">
        <f>R16/$R$17</f>
        <v>0.29317269076305219</v>
      </c>
      <c r="T16" s="3">
        <v>10.9</v>
      </c>
      <c r="U16" s="19">
        <f>T16/$T$17</f>
        <v>0.44489795918367347</v>
      </c>
      <c r="V16" s="3">
        <v>10</v>
      </c>
      <c r="W16" s="19">
        <f>V16/V$17</f>
        <v>0.55865921787709505</v>
      </c>
    </row>
    <row r="17" spans="1:23" x14ac:dyDescent="0.35">
      <c r="A17" s="1" t="s">
        <v>0</v>
      </c>
      <c r="B17" s="2">
        <f>SUM(B15:B16)</f>
        <v>8.9512999999999998</v>
      </c>
      <c r="C17" s="2"/>
      <c r="D17" s="2">
        <f>SUM(D15:D16)</f>
        <v>15.6</v>
      </c>
      <c r="E17" s="2"/>
      <c r="F17" s="2">
        <f>SUM(F15:F16)</f>
        <v>12.7</v>
      </c>
      <c r="G17" s="2"/>
      <c r="H17" s="2">
        <f>SUM(H15:H16)</f>
        <v>9.5</v>
      </c>
      <c r="I17" s="2"/>
      <c r="J17" s="2">
        <f>SUM(J15:J16)</f>
        <v>11.291</v>
      </c>
      <c r="K17" s="5"/>
      <c r="L17" s="2">
        <f>SUM(L15:L16)</f>
        <v>13.667999999999999</v>
      </c>
      <c r="M17" s="5"/>
      <c r="N17" s="2">
        <f>SUM(N15:N16)</f>
        <v>14.933</v>
      </c>
      <c r="O17" s="5"/>
      <c r="P17" s="2">
        <f>SUM(P15:P16)</f>
        <v>14.84</v>
      </c>
      <c r="Q17" s="17"/>
      <c r="R17" s="6">
        <f>SUM(R15:R16)</f>
        <v>24.900000000000002</v>
      </c>
      <c r="S17" s="5"/>
      <c r="T17" s="6">
        <f>SUM(T15:T16)</f>
        <v>24.5</v>
      </c>
      <c r="U17" s="5"/>
      <c r="V17" s="6">
        <f>SUM(V15:V16)</f>
        <v>17.899999999999999</v>
      </c>
      <c r="W17" s="5"/>
    </row>
    <row r="20" spans="1:23" ht="30" customHeight="1" x14ac:dyDescent="0.35">
      <c r="A20" s="22" t="s">
        <v>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13"/>
      <c r="S20" s="13"/>
    </row>
    <row r="21" spans="1:23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23" x14ac:dyDescent="0.35">
      <c r="A22" s="12" t="s">
        <v>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23" x14ac:dyDescent="0.35">
      <c r="A23" s="12" t="s">
        <v>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</sheetData>
  <mergeCells count="23">
    <mergeCell ref="T13:U13"/>
    <mergeCell ref="R4:S4"/>
    <mergeCell ref="R13:S13"/>
    <mergeCell ref="F4:G4"/>
    <mergeCell ref="H4:I4"/>
    <mergeCell ref="J4:K4"/>
    <mergeCell ref="L4:M4"/>
    <mergeCell ref="V4:W4"/>
    <mergeCell ref="V13:W13"/>
    <mergeCell ref="A20:Q20"/>
    <mergeCell ref="N4:O4"/>
    <mergeCell ref="P4:Q4"/>
    <mergeCell ref="B13:C13"/>
    <mergeCell ref="D13:E13"/>
    <mergeCell ref="F13:G13"/>
    <mergeCell ref="H13:I13"/>
    <mergeCell ref="J13:K13"/>
    <mergeCell ref="L13:M13"/>
    <mergeCell ref="N13:O13"/>
    <mergeCell ref="P13:Q13"/>
    <mergeCell ref="B4:C4"/>
    <mergeCell ref="D4:E4"/>
    <mergeCell ref="T4:U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Ovins</vt:lpstr>
    </vt:vector>
  </TitlesOfParts>
  <Company>ALTERNATIVE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GIRAUD-AUDINE</dc:creator>
  <cp:lastModifiedBy>INTERVIG</cp:lastModifiedBy>
  <dcterms:created xsi:type="dcterms:W3CDTF">2014-08-30T21:42:10Z</dcterms:created>
  <dcterms:modified xsi:type="dcterms:W3CDTF">2020-07-16T14:42:02Z</dcterms:modified>
</cp:coreProperties>
</file>