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TERVIG\Dropbox (Animation INTERVIG)\Animation INTERVIG\Dossiers\2020\Site web\tableaux données\"/>
    </mc:Choice>
  </mc:AlternateContent>
  <xr:revisionPtr revIDLastSave="0" documentId="13_ncr:1_{FBA766AA-66A2-49D8-9AE9-D86F32E1A8A0}" xr6:coauthVersionLast="45" xr6:coauthVersionMax="45" xr10:uidLastSave="{00000000-0000-0000-0000-000000000000}"/>
  <bookViews>
    <workbookView xWindow="-120" yWindow="-16320" windowWidth="29040" windowHeight="15840" tabRatio="500" xr2:uid="{00000000-000D-0000-FFFF-FFFF00000000}"/>
  </bookViews>
  <sheets>
    <sheet name="Capri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9" i="1" l="1"/>
  <c r="T9" i="1"/>
  <c r="W7" i="1"/>
  <c r="W6" i="1" l="1"/>
  <c r="W8" i="1"/>
  <c r="U8" i="1"/>
  <c r="U6" i="1" l="1"/>
  <c r="U7" i="1"/>
  <c r="R9" i="1" l="1"/>
  <c r="S8" i="1" s="1"/>
  <c r="R7" i="1"/>
  <c r="S7" i="1" s="1"/>
  <c r="R6" i="1"/>
  <c r="S6" i="1" s="1"/>
  <c r="P6" i="1" l="1"/>
  <c r="P9" i="1" l="1"/>
  <c r="Q7" i="1" s="1"/>
  <c r="N6" i="1"/>
  <c r="C6" i="1"/>
  <c r="D6" i="1"/>
  <c r="E6" i="1"/>
  <c r="F6" i="1"/>
  <c r="G6" i="1"/>
  <c r="H6" i="1"/>
  <c r="I6" i="1"/>
  <c r="J6" i="1"/>
  <c r="K6" i="1"/>
  <c r="L6" i="1"/>
  <c r="M6" i="1"/>
  <c r="B6" i="1"/>
  <c r="L7" i="1"/>
  <c r="L9" i="1" s="1"/>
  <c r="M8" i="1" s="1"/>
  <c r="J7" i="1"/>
  <c r="J9" i="1" s="1"/>
  <c r="K8" i="1" s="1"/>
  <c r="N9" i="1"/>
  <c r="O7" i="1" s="1"/>
  <c r="H9" i="1"/>
  <c r="I7" i="1" s="1"/>
  <c r="I8" i="1"/>
  <c r="F9" i="1"/>
  <c r="G8" i="1" s="1"/>
  <c r="D9" i="1"/>
  <c r="E8" i="1"/>
  <c r="B9" i="1"/>
  <c r="C7" i="1" s="1"/>
  <c r="C8" i="1"/>
  <c r="G7" i="1"/>
  <c r="E7" i="1"/>
  <c r="K7" i="1" l="1"/>
  <c r="M7" i="1"/>
  <c r="O8" i="1"/>
  <c r="O6" i="1"/>
  <c r="Q8" i="1"/>
  <c r="Q6" i="1"/>
</calcChain>
</file>

<file path=xl/sharedStrings.xml><?xml version="1.0" encoding="utf-8"?>
<sst xmlns="http://schemas.openxmlformats.org/spreadsheetml/2006/main" count="30" uniqueCount="10">
  <si>
    <t>Total</t>
  </si>
  <si>
    <t>Tonnes</t>
  </si>
  <si>
    <t>%</t>
  </si>
  <si>
    <t>Viande fraîche importée</t>
  </si>
  <si>
    <t>Viande congelée importée</t>
  </si>
  <si>
    <t>Viande locale</t>
  </si>
  <si>
    <r>
      <rPr>
        <b/>
        <i/>
        <sz val="12"/>
        <color theme="1"/>
        <rFont val="Calibri"/>
        <family val="2"/>
        <scheme val="minor"/>
      </rPr>
      <t>NB :</t>
    </r>
    <r>
      <rPr>
        <i/>
        <sz val="12"/>
        <color theme="1"/>
        <rFont val="Calibri"/>
        <family val="2"/>
        <scheme val="minor"/>
      </rPr>
      <t xml:space="preserve"> les importations prennent uniquement en compte l'importation de viande non transformée (nomenclature NC8 02011000 à 02045079). Les abats sont également exclus de ces données.</t>
    </r>
  </si>
  <si>
    <r>
      <rPr>
        <b/>
        <i/>
        <sz val="12"/>
        <color theme="1"/>
        <rFont val="Calibri"/>
        <family val="2"/>
        <scheme val="minor"/>
      </rPr>
      <t>Traitement :</t>
    </r>
    <r>
      <rPr>
        <i/>
        <sz val="12"/>
        <color theme="1"/>
        <rFont val="Calibri"/>
        <family val="2"/>
        <scheme val="minor"/>
      </rPr>
      <t xml:space="preserve"> INTERVIG</t>
    </r>
  </si>
  <si>
    <r>
      <rPr>
        <b/>
        <i/>
        <sz val="12"/>
        <color theme="1"/>
        <rFont val="Calibri"/>
        <family val="2"/>
        <scheme val="minor"/>
      </rPr>
      <t>Sources :</t>
    </r>
    <r>
      <rPr>
        <i/>
        <sz val="12"/>
        <color theme="1"/>
        <rFont val="Calibri"/>
        <family val="2"/>
        <scheme val="minor"/>
      </rPr>
      <t xml:space="preserve"> Douanes de Guyane, Abattoir régional, PAOG</t>
    </r>
  </si>
  <si>
    <t>Part de marché caprin local 2009-2019 vs importation congelé ( pas de frais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</si>
</sst>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/>
    <xf numFmtId="1" fontId="1" fillId="0" borderId="2" xfId="0" applyNumberFormat="1" applyFont="1" applyBorder="1"/>
    <xf numFmtId="1" fontId="1" fillId="0" borderId="0" xfId="0" applyNumberFormat="1" applyFont="1" applyBorder="1"/>
    <xf numFmtId="1" fontId="0" fillId="0" borderId="0" xfId="0" applyNumberFormat="1"/>
    <xf numFmtId="0" fontId="5" fillId="3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164" fontId="1" fillId="0" borderId="2" xfId="0" applyNumberFormat="1" applyFont="1" applyBorder="1"/>
    <xf numFmtId="0" fontId="5" fillId="3" borderId="7" xfId="0" applyFont="1" applyFill="1" applyBorder="1" applyAlignment="1">
      <alignment horizontal="center" vertical="center"/>
    </xf>
    <xf numFmtId="1" fontId="1" fillId="0" borderId="8" xfId="0" applyNumberFormat="1" applyFont="1" applyBorder="1"/>
    <xf numFmtId="1" fontId="1" fillId="0" borderId="9" xfId="0" applyNumberFormat="1" applyFont="1" applyBorder="1"/>
    <xf numFmtId="164" fontId="1" fillId="0" borderId="8" xfId="0" applyNumberFormat="1" applyFont="1" applyBorder="1"/>
    <xf numFmtId="0" fontId="2" fillId="0" borderId="8" xfId="0" applyFont="1" applyBorder="1"/>
    <xf numFmtId="0" fontId="5" fillId="3" borderId="1" xfId="0" applyFont="1" applyFill="1" applyBorder="1" applyAlignment="1">
      <alignment horizontal="center" vertical="center"/>
    </xf>
    <xf numFmtId="9" fontId="1" fillId="0" borderId="1" xfId="11" applyFont="1" applyBorder="1"/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  <cellStyle name="Pourcentage" xfId="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4"/>
  <sheetViews>
    <sheetView tabSelected="1" zoomScaleNormal="100" workbookViewId="0">
      <selection activeCell="X6" sqref="X6"/>
    </sheetView>
  </sheetViews>
  <sheetFormatPr baseColWidth="10" defaultRowHeight="15.5" x14ac:dyDescent="0.35"/>
  <cols>
    <col min="1" max="1" width="21.08203125" bestFit="1" customWidth="1"/>
    <col min="2" max="2" width="6.5" bestFit="1" customWidth="1"/>
    <col min="3" max="3" width="4" bestFit="1" customWidth="1"/>
    <col min="4" max="4" width="6.5" bestFit="1" customWidth="1"/>
    <col min="5" max="5" width="5.33203125" customWidth="1"/>
    <col min="6" max="6" width="6.5" bestFit="1" customWidth="1"/>
    <col min="7" max="7" width="6.58203125" customWidth="1"/>
    <col min="8" max="8" width="6.5" bestFit="1" customWidth="1"/>
    <col min="9" max="9" width="6.25" customWidth="1"/>
    <col min="10" max="10" width="6.5" bestFit="1" customWidth="1"/>
    <col min="11" max="11" width="6.58203125" customWidth="1"/>
    <col min="12" max="12" width="6.5" bestFit="1" customWidth="1"/>
    <col min="13" max="13" width="4.83203125" customWidth="1"/>
    <col min="14" max="14" width="6.5" bestFit="1" customWidth="1"/>
    <col min="15" max="15" width="6" customWidth="1"/>
    <col min="16" max="16" width="6.5" bestFit="1" customWidth="1"/>
    <col min="17" max="17" width="6.33203125" customWidth="1"/>
    <col min="18" max="18" width="6.5" bestFit="1" customWidth="1"/>
    <col min="19" max="19" width="7.5" customWidth="1"/>
    <col min="20" max="20" width="6.5" bestFit="1" customWidth="1"/>
    <col min="21" max="21" width="7.33203125" customWidth="1"/>
    <col min="22" max="22" width="6.5" bestFit="1" customWidth="1"/>
    <col min="23" max="23" width="7.33203125" customWidth="1"/>
  </cols>
  <sheetData>
    <row r="2" spans="1:23" x14ac:dyDescent="0.35">
      <c r="A2" s="4" t="s">
        <v>9</v>
      </c>
    </row>
    <row r="4" spans="1:23" x14ac:dyDescent="0.35">
      <c r="A4" s="12"/>
      <c r="B4" s="29">
        <v>2009</v>
      </c>
      <c r="C4" s="30"/>
      <c r="D4" s="29">
        <v>2010</v>
      </c>
      <c r="E4" s="30"/>
      <c r="F4" s="29">
        <v>2011</v>
      </c>
      <c r="G4" s="30"/>
      <c r="H4" s="29">
        <v>2012</v>
      </c>
      <c r="I4" s="30"/>
      <c r="J4" s="29">
        <v>2013</v>
      </c>
      <c r="K4" s="30"/>
      <c r="L4" s="29">
        <v>2014</v>
      </c>
      <c r="M4" s="30"/>
      <c r="N4" s="29">
        <v>2015</v>
      </c>
      <c r="O4" s="30"/>
      <c r="P4" s="29">
        <v>2016</v>
      </c>
      <c r="Q4" s="29"/>
      <c r="R4" s="26">
        <v>2017</v>
      </c>
      <c r="S4" s="27"/>
      <c r="T4" s="26">
        <v>2018</v>
      </c>
      <c r="U4" s="27"/>
      <c r="V4" s="26">
        <v>2019</v>
      </c>
      <c r="W4" s="27"/>
    </row>
    <row r="5" spans="1:23" x14ac:dyDescent="0.35">
      <c r="A5" s="13"/>
      <c r="B5" s="11" t="s">
        <v>1</v>
      </c>
      <c r="C5" s="11" t="s">
        <v>2</v>
      </c>
      <c r="D5" s="11" t="s">
        <v>1</v>
      </c>
      <c r="E5" s="11" t="s">
        <v>2</v>
      </c>
      <c r="F5" s="11" t="s">
        <v>1</v>
      </c>
      <c r="G5" s="11" t="s">
        <v>2</v>
      </c>
      <c r="H5" s="11" t="s">
        <v>1</v>
      </c>
      <c r="I5" s="11" t="s">
        <v>2</v>
      </c>
      <c r="J5" s="11" t="s">
        <v>1</v>
      </c>
      <c r="K5" s="11" t="s">
        <v>2</v>
      </c>
      <c r="L5" s="11" t="s">
        <v>1</v>
      </c>
      <c r="M5" s="11" t="s">
        <v>2</v>
      </c>
      <c r="N5" s="11" t="s">
        <v>1</v>
      </c>
      <c r="O5" s="11" t="s">
        <v>2</v>
      </c>
      <c r="P5" s="11" t="s">
        <v>1</v>
      </c>
      <c r="Q5" s="19" t="s">
        <v>2</v>
      </c>
      <c r="R5" s="24" t="s">
        <v>1</v>
      </c>
      <c r="S5" s="24" t="s">
        <v>2</v>
      </c>
      <c r="T5" s="24" t="s">
        <v>1</v>
      </c>
      <c r="U5" s="24" t="s">
        <v>2</v>
      </c>
      <c r="V5" s="24" t="s">
        <v>1</v>
      </c>
      <c r="W5" s="24" t="s">
        <v>2</v>
      </c>
    </row>
    <row r="6" spans="1:23" s="9" customFormat="1" ht="14.5" x14ac:dyDescent="0.35">
      <c r="A6" s="2" t="s">
        <v>3</v>
      </c>
      <c r="B6" s="2">
        <f>0</f>
        <v>0</v>
      </c>
      <c r="C6" s="2">
        <f>0</f>
        <v>0</v>
      </c>
      <c r="D6" s="2">
        <f>0</f>
        <v>0</v>
      </c>
      <c r="E6" s="2">
        <f>0</f>
        <v>0</v>
      </c>
      <c r="F6" s="2">
        <f>0</f>
        <v>0</v>
      </c>
      <c r="G6" s="2">
        <f>0</f>
        <v>0</v>
      </c>
      <c r="H6" s="2">
        <f>0</f>
        <v>0</v>
      </c>
      <c r="I6" s="2">
        <f>0</f>
        <v>0</v>
      </c>
      <c r="J6" s="2">
        <f>0</f>
        <v>0</v>
      </c>
      <c r="K6" s="2">
        <f>0</f>
        <v>0</v>
      </c>
      <c r="L6" s="2">
        <f>0</f>
        <v>0</v>
      </c>
      <c r="M6" s="2">
        <f>0</f>
        <v>0</v>
      </c>
      <c r="N6" s="6">
        <f>0.246</f>
        <v>0.246</v>
      </c>
      <c r="O6" s="2">
        <f>(N6*100)/N9</f>
        <v>0.80392156862745101</v>
      </c>
      <c r="P6" s="2">
        <f>0.064</f>
        <v>6.4000000000000001E-2</v>
      </c>
      <c r="Q6" s="20">
        <f>(P6*100)/P9</f>
        <v>0.19541984732824427</v>
      </c>
      <c r="R6" s="2">
        <f>0</f>
        <v>0</v>
      </c>
      <c r="S6" s="25">
        <f>R6/$R$9</f>
        <v>0</v>
      </c>
      <c r="T6" s="2">
        <v>0</v>
      </c>
      <c r="U6" s="25">
        <f>T6/$T$9</f>
        <v>0</v>
      </c>
      <c r="V6" s="2">
        <v>0</v>
      </c>
      <c r="W6" s="25">
        <f>V6/V$9</f>
        <v>0</v>
      </c>
    </row>
    <row r="7" spans="1:23" x14ac:dyDescent="0.35">
      <c r="A7" s="7" t="s">
        <v>4</v>
      </c>
      <c r="B7" s="8">
        <v>16</v>
      </c>
      <c r="C7" s="8">
        <f>(B7*100)/B9</f>
        <v>89.385474860335208</v>
      </c>
      <c r="D7" s="8">
        <v>15</v>
      </c>
      <c r="E7" s="8">
        <f>(D7*100)/D9</f>
        <v>90.909090909090907</v>
      </c>
      <c r="F7" s="8">
        <v>36</v>
      </c>
      <c r="G7" s="8">
        <f>(F7*100)/F9</f>
        <v>94.488188976377955</v>
      </c>
      <c r="H7" s="8">
        <v>29</v>
      </c>
      <c r="I7" s="8">
        <f>(H7*100)/H9</f>
        <v>95.394736842105274</v>
      </c>
      <c r="J7" s="8">
        <f>31.907</f>
        <v>31.907</v>
      </c>
      <c r="K7" s="8">
        <f>(J7*100)/J9</f>
        <v>97.554040419482064</v>
      </c>
      <c r="L7" s="8">
        <f>19.436</f>
        <v>19.436</v>
      </c>
      <c r="M7" s="8">
        <f>(L7*100)/L9</f>
        <v>91.523827462799019</v>
      </c>
      <c r="N7" s="8">
        <v>28.6</v>
      </c>
      <c r="O7" s="8">
        <f>(N7*100)/N9</f>
        <v>93.464052287581694</v>
      </c>
      <c r="P7" s="18">
        <v>30.15</v>
      </c>
      <c r="Q7" s="21">
        <f>(P7*100)/P9</f>
        <v>92.061068702290072</v>
      </c>
      <c r="R7" s="3">
        <f>38.5</f>
        <v>38.5</v>
      </c>
      <c r="S7" s="25">
        <f t="shared" ref="S7:S8" si="0">R7/$R$9</f>
        <v>0.90375586854460088</v>
      </c>
      <c r="T7" s="3">
        <v>27.2</v>
      </c>
      <c r="U7" s="25">
        <f t="shared" ref="U7" si="1">T7/$T$9</f>
        <v>0.84472049689440987</v>
      </c>
      <c r="V7" s="3">
        <v>29.2</v>
      </c>
      <c r="W7" s="25">
        <f t="shared" ref="W7:W8" si="2">V7/V$9</f>
        <v>0.87425149700598803</v>
      </c>
    </row>
    <row r="8" spans="1:23" x14ac:dyDescent="0.35">
      <c r="A8" s="1" t="s">
        <v>5</v>
      </c>
      <c r="B8" s="3">
        <v>1.9</v>
      </c>
      <c r="C8" s="3">
        <f>(B8*100)/B9</f>
        <v>10.614525139664805</v>
      </c>
      <c r="D8" s="3">
        <v>1.5</v>
      </c>
      <c r="E8" s="3">
        <f>(D8*100)/D9</f>
        <v>9.0909090909090917</v>
      </c>
      <c r="F8" s="3">
        <v>2.1</v>
      </c>
      <c r="G8" s="3">
        <f>(F8*100)/F9</f>
        <v>5.5118110236220472</v>
      </c>
      <c r="H8" s="3">
        <v>1.4</v>
      </c>
      <c r="I8" s="3">
        <f>(H8*100)/H9</f>
        <v>4.6052631578947372</v>
      </c>
      <c r="J8" s="3">
        <v>0.8</v>
      </c>
      <c r="K8" s="3">
        <f>(J8*100)/J9</f>
        <v>2.4459595805179317</v>
      </c>
      <c r="L8" s="8">
        <v>1.8</v>
      </c>
      <c r="M8" s="8">
        <f>(L8*100)/L9</f>
        <v>8.4761725372009789</v>
      </c>
      <c r="N8" s="8">
        <v>2</v>
      </c>
      <c r="O8" s="8">
        <f>(N8*100)/N9</f>
        <v>6.5359477124183005</v>
      </c>
      <c r="P8" s="18">
        <v>2.6</v>
      </c>
      <c r="Q8" s="22">
        <f>(P8*100)/P9</f>
        <v>7.9389312977099236</v>
      </c>
      <c r="R8" s="3">
        <v>4.0999999999999996</v>
      </c>
      <c r="S8" s="25">
        <f t="shared" si="0"/>
        <v>9.6244131455399048E-2</v>
      </c>
      <c r="T8" s="3">
        <v>5</v>
      </c>
      <c r="U8" s="25">
        <f>T8/$T$9</f>
        <v>0.15527950310559005</v>
      </c>
      <c r="V8" s="3">
        <v>4.2</v>
      </c>
      <c r="W8" s="25">
        <f t="shared" si="2"/>
        <v>0.125748502994012</v>
      </c>
    </row>
    <row r="9" spans="1:23" x14ac:dyDescent="0.35">
      <c r="A9" s="1" t="s">
        <v>0</v>
      </c>
      <c r="B9" s="3">
        <f>SUM(B7:B8)</f>
        <v>17.899999999999999</v>
      </c>
      <c r="C9" s="3"/>
      <c r="D9" s="3">
        <f t="shared" ref="D9:L9" si="3">SUM(D7:D8)</f>
        <v>16.5</v>
      </c>
      <c r="E9" s="3"/>
      <c r="F9" s="3">
        <f t="shared" si="3"/>
        <v>38.1</v>
      </c>
      <c r="G9" s="3"/>
      <c r="H9" s="3">
        <f t="shared" si="3"/>
        <v>30.4</v>
      </c>
      <c r="I9" s="3"/>
      <c r="J9" s="3">
        <f t="shared" si="3"/>
        <v>32.707000000000001</v>
      </c>
      <c r="K9" s="5"/>
      <c r="L9" s="3">
        <f t="shared" si="3"/>
        <v>21.236000000000001</v>
      </c>
      <c r="M9" s="5"/>
      <c r="N9" s="3">
        <f t="shared" ref="N9:R9" si="4">SUM(N7:N8)</f>
        <v>30.6</v>
      </c>
      <c r="O9" s="5"/>
      <c r="P9" s="3">
        <f t="shared" si="4"/>
        <v>32.75</v>
      </c>
      <c r="Q9" s="23"/>
      <c r="R9" s="3">
        <f t="shared" si="4"/>
        <v>42.6</v>
      </c>
      <c r="S9" s="5"/>
      <c r="T9" s="3">
        <f>SUM(T6:T8)</f>
        <v>32.200000000000003</v>
      </c>
      <c r="U9" s="5"/>
      <c r="V9" s="3">
        <f>SUM(V6:V8)</f>
        <v>33.4</v>
      </c>
      <c r="W9" s="5"/>
    </row>
    <row r="10" spans="1:23" x14ac:dyDescent="0.35">
      <c r="P10" s="10"/>
    </row>
    <row r="11" spans="1:23" s="16" customFormat="1" ht="26.25" customHeight="1" x14ac:dyDescent="0.35">
      <c r="A11" s="28" t="s">
        <v>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7"/>
      <c r="S11" s="17"/>
    </row>
    <row r="12" spans="1:23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3" x14ac:dyDescent="0.35">
      <c r="A13" s="15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3" x14ac:dyDescent="0.35">
      <c r="A14" s="15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</sheetData>
  <mergeCells count="12">
    <mergeCell ref="V4:W4"/>
    <mergeCell ref="T4:U4"/>
    <mergeCell ref="R4:S4"/>
    <mergeCell ref="A11:Q11"/>
    <mergeCell ref="P4:Q4"/>
    <mergeCell ref="D4:E4"/>
    <mergeCell ref="B4:C4"/>
    <mergeCell ref="L4:M4"/>
    <mergeCell ref="N4:O4"/>
    <mergeCell ref="J4:K4"/>
    <mergeCell ref="H4:I4"/>
    <mergeCell ref="F4:G4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Caprins</vt:lpstr>
    </vt:vector>
  </TitlesOfParts>
  <Company>ALTERNATIVE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MICHEL</dc:creator>
  <cp:lastModifiedBy>INTERVIG</cp:lastModifiedBy>
  <dcterms:created xsi:type="dcterms:W3CDTF">2014-08-30T21:42:10Z</dcterms:created>
  <dcterms:modified xsi:type="dcterms:W3CDTF">2020-07-16T14:43:45Z</dcterms:modified>
</cp:coreProperties>
</file>