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TERVIG\Dropbox (Animation INTERVIG)\Animation INTERVIG\Dossiers\2020\Site web\tableaux données\"/>
    </mc:Choice>
  </mc:AlternateContent>
  <xr:revisionPtr revIDLastSave="0" documentId="13_ncr:1_{65456181-C14A-4721-86D9-5188A3C12754}" xr6:coauthVersionLast="45" xr6:coauthVersionMax="45" xr10:uidLastSave="{00000000-0000-0000-0000-000000000000}"/>
  <bookViews>
    <workbookView xWindow="-120" yWindow="-16320" windowWidth="29040" windowHeight="15840" tabRatio="500" xr2:uid="{00000000-000D-0000-FFFF-FFFF00000000}"/>
  </bookViews>
  <sheets>
    <sheet name="Bovins&amp;Bubali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6" i="2" l="1"/>
  <c r="W15" i="2"/>
  <c r="W7" i="2"/>
  <c r="W8" i="2"/>
  <c r="W6" i="2"/>
  <c r="V17" i="2" l="1"/>
  <c r="V9" i="2"/>
  <c r="T9" i="2" l="1"/>
  <c r="U8" i="2" s="1"/>
  <c r="U6" i="2" l="1"/>
  <c r="U7" i="2"/>
  <c r="T17" i="2"/>
  <c r="U16" i="2" l="1"/>
  <c r="U15" i="2"/>
  <c r="R17" i="2"/>
  <c r="S15" i="2" s="1"/>
  <c r="S7" i="2"/>
  <c r="S8" i="2"/>
  <c r="S6" i="2"/>
  <c r="R9" i="2"/>
  <c r="S16" i="2" l="1"/>
  <c r="P9" i="2"/>
  <c r="P15" i="2" l="1"/>
  <c r="P16" i="2"/>
  <c r="N6" i="2"/>
  <c r="N15" i="2" s="1"/>
  <c r="N16" i="2"/>
  <c r="L6" i="2"/>
  <c r="L15" i="2" s="1"/>
  <c r="L16" i="2"/>
  <c r="J15" i="2"/>
  <c r="J16" i="2"/>
  <c r="H15" i="2"/>
  <c r="H16" i="2"/>
  <c r="H17" i="2" s="1"/>
  <c r="I15" i="2" s="1"/>
  <c r="F15" i="2"/>
  <c r="F16" i="2"/>
  <c r="F17" i="2" s="1"/>
  <c r="G15" i="2" s="1"/>
  <c r="D15" i="2"/>
  <c r="D16" i="2"/>
  <c r="B15" i="2"/>
  <c r="B16" i="2"/>
  <c r="Q7" i="2"/>
  <c r="N9" i="2"/>
  <c r="O8" i="2" s="1"/>
  <c r="L7" i="2"/>
  <c r="J7" i="2"/>
  <c r="J9" i="2" s="1"/>
  <c r="H9" i="2"/>
  <c r="I7" i="2" s="1"/>
  <c r="F9" i="2"/>
  <c r="D9" i="2"/>
  <c r="E8" i="2" s="1"/>
  <c r="B9" i="2"/>
  <c r="C8" i="2" s="1"/>
  <c r="O6" i="2"/>
  <c r="J17" i="2" l="1"/>
  <c r="K16" i="2" s="1"/>
  <c r="I6" i="2"/>
  <c r="L17" i="2"/>
  <c r="M16" i="2" s="1"/>
  <c r="O7" i="2"/>
  <c r="D17" i="2"/>
  <c r="E15" i="2" s="1"/>
  <c r="I8" i="2"/>
  <c r="P17" i="2"/>
  <c r="Q16" i="2" s="1"/>
  <c r="Q15" i="2"/>
  <c r="K8" i="2"/>
  <c r="K6" i="2"/>
  <c r="Q6" i="2"/>
  <c r="K15" i="2"/>
  <c r="E7" i="2"/>
  <c r="Q8" i="2"/>
  <c r="L9" i="2"/>
  <c r="M6" i="2" s="1"/>
  <c r="K7" i="2"/>
  <c r="N17" i="2"/>
  <c r="O15" i="2" s="1"/>
  <c r="M15" i="2"/>
  <c r="G6" i="2"/>
  <c r="G8" i="2"/>
  <c r="C7" i="2"/>
  <c r="I16" i="2"/>
  <c r="E6" i="2"/>
  <c r="B17" i="2"/>
  <c r="C15" i="2" s="1"/>
  <c r="G7" i="2"/>
  <c r="G16" i="2"/>
  <c r="C6" i="2"/>
  <c r="E16" i="2" l="1"/>
  <c r="M7" i="2"/>
  <c r="M8" i="2"/>
  <c r="O16" i="2"/>
  <c r="C16" i="2"/>
</calcChain>
</file>

<file path=xl/sharedStrings.xml><?xml version="1.0" encoding="utf-8"?>
<sst xmlns="http://schemas.openxmlformats.org/spreadsheetml/2006/main" count="56" uniqueCount="11">
  <si>
    <t>Tonnes</t>
  </si>
  <si>
    <t>%</t>
  </si>
  <si>
    <t>Viande fraiche importée</t>
  </si>
  <si>
    <t>Viande congelée importée</t>
  </si>
  <si>
    <t>Total</t>
  </si>
  <si>
    <r>
      <rPr>
        <b/>
        <i/>
        <sz val="12"/>
        <color theme="1"/>
        <rFont val="Calibri"/>
        <family val="2"/>
        <scheme val="minor"/>
      </rPr>
      <t>NB :</t>
    </r>
    <r>
      <rPr>
        <i/>
        <sz val="12"/>
        <color theme="1"/>
        <rFont val="Calibri"/>
        <family val="2"/>
        <scheme val="minor"/>
      </rPr>
      <t xml:space="preserve"> les importations prennent uniquement en compte l'importation de viande non transformée (nomenclature NC8 02011000 à 02045079). Les abats sont également exclus de ces données.</t>
    </r>
  </si>
  <si>
    <r>
      <rPr>
        <b/>
        <i/>
        <sz val="12"/>
        <color theme="1"/>
        <rFont val="Calibri"/>
        <family val="2"/>
        <scheme val="minor"/>
      </rPr>
      <t>Sources :</t>
    </r>
    <r>
      <rPr>
        <i/>
        <sz val="12"/>
        <color theme="1"/>
        <rFont val="Calibri"/>
        <family val="2"/>
        <scheme val="minor"/>
      </rPr>
      <t xml:space="preserve"> Douanes de Guyane, Abattoir régional, PAOG, EDE</t>
    </r>
  </si>
  <si>
    <r>
      <rPr>
        <b/>
        <i/>
        <sz val="12"/>
        <color theme="1"/>
        <rFont val="Calibri"/>
        <family val="2"/>
        <scheme val="minor"/>
      </rPr>
      <t>Traitement :</t>
    </r>
    <r>
      <rPr>
        <i/>
        <sz val="12"/>
        <color theme="1"/>
        <rFont val="Calibri"/>
        <family val="2"/>
        <scheme val="minor"/>
      </rPr>
      <t xml:space="preserve"> INTERVIG</t>
    </r>
  </si>
  <si>
    <t>Viande locale
(bovins + bubalins)</t>
  </si>
  <si>
    <t>Part de marché bovin local 2009-2019 vs toute importation ( frais et congelé )</t>
  </si>
  <si>
    <t>Part de marché bovin local 2009-2019 vs importation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</si>
</sst>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" fontId="5" fillId="0" borderId="4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1" fontId="0" fillId="0" borderId="8" xfId="0" applyNumberFormat="1" applyBorder="1" applyAlignment="1">
      <alignment vertical="center"/>
    </xf>
    <xf numFmtId="1" fontId="0" fillId="0" borderId="8" xfId="0" applyNumberFormat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vertical="center"/>
    </xf>
    <xf numFmtId="9" fontId="0" fillId="0" borderId="1" xfId="31" applyFont="1" applyBorder="1" applyAlignment="1">
      <alignment vertical="center"/>
    </xf>
    <xf numFmtId="9" fontId="5" fillId="0" borderId="4" xfId="31" applyFont="1" applyBorder="1" applyAlignment="1">
      <alignment vertical="center"/>
    </xf>
    <xf numFmtId="9" fontId="5" fillId="0" borderId="1" xfId="3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32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Normal" xfId="0" builtinId="0"/>
    <cellStyle name="Pourcentage" xfId="3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3"/>
  <sheetViews>
    <sheetView tabSelected="1" workbookViewId="0">
      <selection activeCell="V18" sqref="V18"/>
    </sheetView>
  </sheetViews>
  <sheetFormatPr baseColWidth="10" defaultColWidth="11" defaultRowHeight="15.5" x14ac:dyDescent="0.35"/>
  <cols>
    <col min="1" max="1" width="25" style="1" customWidth="1"/>
    <col min="2" max="2" width="11.58203125" style="1" bestFit="1" customWidth="1"/>
    <col min="3" max="3" width="4.08203125" style="1" bestFit="1" customWidth="1"/>
    <col min="4" max="4" width="11" style="1"/>
    <col min="5" max="5" width="4.08203125" style="1" bestFit="1" customWidth="1"/>
    <col min="6" max="6" width="6.83203125" style="1" bestFit="1" customWidth="1"/>
    <col min="7" max="7" width="4.08203125" style="1" bestFit="1" customWidth="1"/>
    <col min="8" max="8" width="6.83203125" style="1" bestFit="1" customWidth="1"/>
    <col min="9" max="9" width="4.08203125" style="1" bestFit="1" customWidth="1"/>
    <col min="10" max="10" width="6.83203125" style="1" bestFit="1" customWidth="1"/>
    <col min="11" max="11" width="4.08203125" style="1" bestFit="1" customWidth="1"/>
    <col min="12" max="12" width="11" style="1"/>
    <col min="13" max="13" width="4.08203125" style="1" bestFit="1" customWidth="1"/>
    <col min="14" max="14" width="9" style="1" customWidth="1"/>
    <col min="15" max="15" width="7.25" style="1" customWidth="1"/>
    <col min="16" max="16" width="8.83203125" style="1" customWidth="1"/>
    <col min="17" max="19" width="8" style="1" customWidth="1"/>
    <col min="20" max="20" width="9.08203125" style="1" customWidth="1"/>
    <col min="21" max="21" width="7" style="1" customWidth="1"/>
    <col min="22" max="22" width="9.08203125" style="1" customWidth="1"/>
    <col min="23" max="23" width="7" style="1" customWidth="1"/>
    <col min="24" max="16384" width="11" style="1"/>
  </cols>
  <sheetData>
    <row r="2" spans="1:23" x14ac:dyDescent="0.35">
      <c r="A2" s="2" t="s">
        <v>9</v>
      </c>
    </row>
    <row r="4" spans="1:23" x14ac:dyDescent="0.35">
      <c r="A4" s="13"/>
      <c r="B4" s="30">
        <v>2009</v>
      </c>
      <c r="C4" s="29"/>
      <c r="D4" s="28">
        <v>2010</v>
      </c>
      <c r="E4" s="29"/>
      <c r="F4" s="28">
        <v>2011</v>
      </c>
      <c r="G4" s="29"/>
      <c r="H4" s="28">
        <v>2012</v>
      </c>
      <c r="I4" s="29"/>
      <c r="J4" s="28">
        <v>2013</v>
      </c>
      <c r="K4" s="29"/>
      <c r="L4" s="28">
        <v>2014</v>
      </c>
      <c r="M4" s="29"/>
      <c r="N4" s="28">
        <v>2015</v>
      </c>
      <c r="O4" s="29"/>
      <c r="P4" s="28">
        <v>2016</v>
      </c>
      <c r="Q4" s="30"/>
      <c r="R4" s="31">
        <v>2017</v>
      </c>
      <c r="S4" s="32"/>
      <c r="T4" s="31">
        <v>2018</v>
      </c>
      <c r="U4" s="32"/>
      <c r="V4" s="31">
        <v>2019</v>
      </c>
      <c r="W4" s="32"/>
    </row>
    <row r="5" spans="1:23" x14ac:dyDescent="0.35">
      <c r="A5" s="14"/>
      <c r="B5" s="15" t="s">
        <v>0</v>
      </c>
      <c r="C5" s="15" t="s">
        <v>1</v>
      </c>
      <c r="D5" s="15" t="s">
        <v>0</v>
      </c>
      <c r="E5" s="15" t="s">
        <v>1</v>
      </c>
      <c r="F5" s="15" t="s">
        <v>0</v>
      </c>
      <c r="G5" s="15" t="s">
        <v>1</v>
      </c>
      <c r="H5" s="15" t="s">
        <v>0</v>
      </c>
      <c r="I5" s="15" t="s">
        <v>1</v>
      </c>
      <c r="J5" s="15" t="s">
        <v>0</v>
      </c>
      <c r="K5" s="15" t="s">
        <v>1</v>
      </c>
      <c r="L5" s="16" t="s">
        <v>0</v>
      </c>
      <c r="M5" s="16" t="s">
        <v>1</v>
      </c>
      <c r="N5" s="16" t="s">
        <v>0</v>
      </c>
      <c r="O5" s="16" t="s">
        <v>1</v>
      </c>
      <c r="P5" s="16" t="s">
        <v>0</v>
      </c>
      <c r="Q5" s="18" t="s">
        <v>1</v>
      </c>
      <c r="R5" s="16" t="s">
        <v>0</v>
      </c>
      <c r="S5" s="16" t="s">
        <v>1</v>
      </c>
      <c r="T5" s="16" t="s">
        <v>0</v>
      </c>
      <c r="U5" s="16" t="s">
        <v>1</v>
      </c>
      <c r="V5" s="16" t="s">
        <v>0</v>
      </c>
      <c r="W5" s="16" t="s">
        <v>1</v>
      </c>
    </row>
    <row r="6" spans="1:23" x14ac:dyDescent="0.35">
      <c r="A6" s="3" t="s">
        <v>2</v>
      </c>
      <c r="B6" s="4">
        <v>89</v>
      </c>
      <c r="C6" s="5">
        <f>(B6*100)/(B9)</f>
        <v>5.723472668810289</v>
      </c>
      <c r="D6" s="4">
        <v>294</v>
      </c>
      <c r="E6" s="5">
        <f>(D6*100)/(D9)</f>
        <v>14.189189189189189</v>
      </c>
      <c r="F6" s="4">
        <v>355</v>
      </c>
      <c r="G6" s="5">
        <f>(F6*100)/(F9)</f>
        <v>17.108433734939759</v>
      </c>
      <c r="H6" s="4">
        <v>425</v>
      </c>
      <c r="I6" s="5">
        <f>(H6*100)/(H9)</f>
        <v>19.795062878435026</v>
      </c>
      <c r="J6" s="4">
        <v>419.13200000000001</v>
      </c>
      <c r="K6" s="5">
        <f>(J6*100)/(J9)</f>
        <v>19.87681206156741</v>
      </c>
      <c r="L6" s="6">
        <f>356.69</f>
        <v>356.69</v>
      </c>
      <c r="M6" s="5">
        <f>(L6*100)/(L9)</f>
        <v>17.228987243333059</v>
      </c>
      <c r="N6" s="6">
        <f>353.889</f>
        <v>353.88900000000001</v>
      </c>
      <c r="O6" s="5">
        <f>(N6*100)/(N9)</f>
        <v>15.629786467249303</v>
      </c>
      <c r="P6" s="6">
        <v>370.274</v>
      </c>
      <c r="Q6" s="19">
        <f>(P6*100)/(P9)</f>
        <v>16.396516237366313</v>
      </c>
      <c r="R6" s="5">
        <v>424</v>
      </c>
      <c r="S6" s="24">
        <f>R6/$R$9</f>
        <v>0.17096774193548386</v>
      </c>
      <c r="T6" s="5">
        <v>386</v>
      </c>
      <c r="U6" s="24">
        <f>T6/$T$9</f>
        <v>0.16411564625850339</v>
      </c>
      <c r="V6" s="5">
        <v>310</v>
      </c>
      <c r="W6" s="24">
        <f>V6/V$9</f>
        <v>0.12811505558540315</v>
      </c>
    </row>
    <row r="7" spans="1:23" x14ac:dyDescent="0.35">
      <c r="A7" s="3" t="s">
        <v>3</v>
      </c>
      <c r="B7" s="4">
        <v>1134</v>
      </c>
      <c r="C7" s="7">
        <f>(B7*100)/B9</f>
        <v>72.926045016077168</v>
      </c>
      <c r="D7" s="4">
        <v>1427</v>
      </c>
      <c r="E7" s="7">
        <f>(D7*100)/D9</f>
        <v>68.870656370656377</v>
      </c>
      <c r="F7" s="4">
        <v>1363</v>
      </c>
      <c r="G7" s="7">
        <f>(F7*100)/F9</f>
        <v>65.686746987951807</v>
      </c>
      <c r="H7" s="4">
        <v>1359</v>
      </c>
      <c r="I7" s="7">
        <f>(H7*100)/H9</f>
        <v>63.297624592454589</v>
      </c>
      <c r="J7" s="4">
        <f>1275.516</f>
        <v>1275.5160000000001</v>
      </c>
      <c r="K7" s="7">
        <f>(J7*100)/J9</f>
        <v>60.489754572598173</v>
      </c>
      <c r="L7" s="6">
        <f>1288.6</f>
        <v>1288.5999999999999</v>
      </c>
      <c r="M7" s="7">
        <f>(L7*100)/L9</f>
        <v>62.242487767414218</v>
      </c>
      <c r="N7" s="6">
        <v>1448.307</v>
      </c>
      <c r="O7" s="7">
        <f>(N7*100)/N9</f>
        <v>63.965619584170284</v>
      </c>
      <c r="P7" s="6">
        <v>1389.9739999999999</v>
      </c>
      <c r="Q7" s="20">
        <f>(P7*100)/P9</f>
        <v>61.55098997098635</v>
      </c>
      <c r="R7" s="7">
        <v>1527</v>
      </c>
      <c r="S7" s="24">
        <f t="shared" ref="S7:S8" si="0">R7/$R$9</f>
        <v>0.6157258064516129</v>
      </c>
      <c r="T7" s="7">
        <v>1403</v>
      </c>
      <c r="U7" s="24">
        <f>T7/$T$9</f>
        <v>0.59651360544217691</v>
      </c>
      <c r="V7" s="7">
        <v>1516</v>
      </c>
      <c r="W7" s="24">
        <f t="shared" ref="W7:W8" si="1">V7/V$9</f>
        <v>0.62652394924990706</v>
      </c>
    </row>
    <row r="8" spans="1:23" ht="33.75" customHeight="1" x14ac:dyDescent="0.35">
      <c r="A8" s="8" t="s">
        <v>8</v>
      </c>
      <c r="B8" s="4">
        <v>332</v>
      </c>
      <c r="C8" s="5">
        <f>(B8*100)/B9</f>
        <v>21.35048231511254</v>
      </c>
      <c r="D8" s="4">
        <v>351</v>
      </c>
      <c r="E8" s="5">
        <f>(D8*100)/D9</f>
        <v>16.940154440154441</v>
      </c>
      <c r="F8" s="4">
        <v>357</v>
      </c>
      <c r="G8" s="5">
        <f>(F8*100)/F9</f>
        <v>17.204819277108435</v>
      </c>
      <c r="H8" s="4">
        <v>363</v>
      </c>
      <c r="I8" s="5">
        <f>(H8*100)/H9</f>
        <v>16.907312529110385</v>
      </c>
      <c r="J8" s="4">
        <v>414</v>
      </c>
      <c r="K8" s="5">
        <f>(J8*100)/J9</f>
        <v>19.63343336583441</v>
      </c>
      <c r="L8" s="6">
        <v>425</v>
      </c>
      <c r="M8" s="5">
        <f>(L8*100)/L9</f>
        <v>20.528524989252713</v>
      </c>
      <c r="N8" s="6">
        <v>462</v>
      </c>
      <c r="O8" s="5">
        <f>(N8*100)/N9</f>
        <v>20.404593948580423</v>
      </c>
      <c r="P8" s="6">
        <v>498</v>
      </c>
      <c r="Q8" s="19">
        <f>(P8*100)/P9</f>
        <v>22.052493791647329</v>
      </c>
      <c r="R8" s="5">
        <v>529</v>
      </c>
      <c r="S8" s="24">
        <f t="shared" si="0"/>
        <v>0.21330645161290324</v>
      </c>
      <c r="T8" s="5">
        <v>563</v>
      </c>
      <c r="U8" s="24">
        <f>T8/$T$9</f>
        <v>0.23937074829931973</v>
      </c>
      <c r="V8" s="5">
        <v>593.70000000000005</v>
      </c>
      <c r="W8" s="24">
        <f t="shared" si="1"/>
        <v>0.24536099516468987</v>
      </c>
    </row>
    <row r="9" spans="1:23" x14ac:dyDescent="0.35">
      <c r="A9" s="3" t="s">
        <v>4</v>
      </c>
      <c r="B9" s="4">
        <f>SUM(B6:B8)</f>
        <v>1555</v>
      </c>
      <c r="C9" s="9"/>
      <c r="D9" s="4">
        <f>SUM(D6:D8)</f>
        <v>2072</v>
      </c>
      <c r="E9" s="9"/>
      <c r="F9" s="4">
        <f>SUM(F6:F8)</f>
        <v>2075</v>
      </c>
      <c r="G9" s="4"/>
      <c r="H9" s="4">
        <f>SUM(H6:H8)</f>
        <v>2147</v>
      </c>
      <c r="I9" s="9"/>
      <c r="J9" s="4">
        <f>SUM(J6:J8)</f>
        <v>2108.6480000000001</v>
      </c>
      <c r="K9" s="9"/>
      <c r="L9" s="4">
        <f>SUM(L6:L8)</f>
        <v>2070.29</v>
      </c>
      <c r="M9" s="10"/>
      <c r="N9" s="4">
        <f>SUM(N6:N8)</f>
        <v>2264.1959999999999</v>
      </c>
      <c r="O9" s="10"/>
      <c r="P9" s="4">
        <f>SUM(P6:P8)</f>
        <v>2258.248</v>
      </c>
      <c r="Q9" s="21"/>
      <c r="R9" s="23">
        <f>SUM(R6:R8)</f>
        <v>2480</v>
      </c>
      <c r="S9" s="25"/>
      <c r="T9" s="23">
        <f>SUM(T6:T8)</f>
        <v>2352</v>
      </c>
      <c r="U9" s="25"/>
      <c r="V9" s="23">
        <f>SUM(V6:V8)</f>
        <v>2419.6999999999998</v>
      </c>
      <c r="W9" s="25"/>
    </row>
    <row r="11" spans="1:23" x14ac:dyDescent="0.35">
      <c r="A11" s="11" t="s">
        <v>10</v>
      </c>
    </row>
    <row r="13" spans="1:23" x14ac:dyDescent="0.35">
      <c r="A13" s="13"/>
      <c r="B13" s="30">
        <v>2009</v>
      </c>
      <c r="C13" s="29"/>
      <c r="D13" s="30">
        <v>2010</v>
      </c>
      <c r="E13" s="29"/>
      <c r="F13" s="30">
        <v>2011</v>
      </c>
      <c r="G13" s="29"/>
      <c r="H13" s="30">
        <v>2012</v>
      </c>
      <c r="I13" s="29"/>
      <c r="J13" s="30">
        <v>2013</v>
      </c>
      <c r="K13" s="29"/>
      <c r="L13" s="30">
        <v>2014</v>
      </c>
      <c r="M13" s="29"/>
      <c r="N13" s="30">
        <v>2015</v>
      </c>
      <c r="O13" s="29"/>
      <c r="P13" s="30">
        <v>2016</v>
      </c>
      <c r="Q13" s="30"/>
      <c r="R13" s="31">
        <v>2017</v>
      </c>
      <c r="S13" s="32"/>
      <c r="T13" s="31">
        <v>2018</v>
      </c>
      <c r="U13" s="32"/>
      <c r="V13" s="31">
        <v>2019</v>
      </c>
      <c r="W13" s="32"/>
    </row>
    <row r="14" spans="1:23" x14ac:dyDescent="0.35">
      <c r="A14" s="14"/>
      <c r="B14" s="15" t="s">
        <v>0</v>
      </c>
      <c r="C14" s="15" t="s">
        <v>1</v>
      </c>
      <c r="D14" s="15" t="s">
        <v>0</v>
      </c>
      <c r="E14" s="15" t="s">
        <v>1</v>
      </c>
      <c r="F14" s="15" t="s">
        <v>0</v>
      </c>
      <c r="G14" s="15" t="s">
        <v>1</v>
      </c>
      <c r="H14" s="15" t="s">
        <v>0</v>
      </c>
      <c r="I14" s="15" t="s">
        <v>1</v>
      </c>
      <c r="J14" s="15" t="s">
        <v>0</v>
      </c>
      <c r="K14" s="15" t="s">
        <v>1</v>
      </c>
      <c r="L14" s="15" t="s">
        <v>0</v>
      </c>
      <c r="M14" s="15" t="s">
        <v>1</v>
      </c>
      <c r="N14" s="15" t="s">
        <v>0</v>
      </c>
      <c r="O14" s="15" t="s">
        <v>1</v>
      </c>
      <c r="P14" s="15" t="s">
        <v>0</v>
      </c>
      <c r="Q14" s="22" t="s">
        <v>1</v>
      </c>
      <c r="R14" s="16" t="s">
        <v>0</v>
      </c>
      <c r="S14" s="16" t="s">
        <v>1</v>
      </c>
      <c r="T14" s="16" t="s">
        <v>0</v>
      </c>
      <c r="U14" s="16" t="s">
        <v>1</v>
      </c>
      <c r="V14" s="16" t="s">
        <v>0</v>
      </c>
      <c r="W14" s="16" t="s">
        <v>1</v>
      </c>
    </row>
    <row r="15" spans="1:23" x14ac:dyDescent="0.35">
      <c r="A15" s="3" t="s">
        <v>2</v>
      </c>
      <c r="B15" s="4">
        <f>B6</f>
        <v>89</v>
      </c>
      <c r="C15" s="5">
        <f>(B15*100)/(B17)</f>
        <v>21.140142517814727</v>
      </c>
      <c r="D15" s="4">
        <f>D6</f>
        <v>294</v>
      </c>
      <c r="E15" s="5">
        <f>(D15*100)/(D17)</f>
        <v>45.581395348837212</v>
      </c>
      <c r="F15" s="4">
        <f>F6</f>
        <v>355</v>
      </c>
      <c r="G15" s="5">
        <f>(F15*100)/(F17)</f>
        <v>49.859550561797754</v>
      </c>
      <c r="H15" s="4">
        <f>H6</f>
        <v>425</v>
      </c>
      <c r="I15" s="5">
        <f>(H15*100)/(H17)</f>
        <v>53.934010152284266</v>
      </c>
      <c r="J15" s="4">
        <f>J6</f>
        <v>419.13200000000001</v>
      </c>
      <c r="K15" s="5">
        <f>(J15*100)/(J17)</f>
        <v>50.307994411449798</v>
      </c>
      <c r="L15" s="4">
        <f>L6</f>
        <v>356.69</v>
      </c>
      <c r="M15" s="5">
        <f>(L15*100)/(L17)</f>
        <v>45.630620834346097</v>
      </c>
      <c r="N15" s="4">
        <f>N6</f>
        <v>353.88900000000001</v>
      </c>
      <c r="O15" s="5">
        <f>(N15*100)/(N17)</f>
        <v>43.374650228156035</v>
      </c>
      <c r="P15" s="4">
        <f>P6</f>
        <v>370.274</v>
      </c>
      <c r="Q15" s="19">
        <f>(P15*100)/(P17)</f>
        <v>42.644833312986457</v>
      </c>
      <c r="R15" s="5">
        <v>424</v>
      </c>
      <c r="S15" s="24">
        <f>R15/$R$17</f>
        <v>0.44491080797481636</v>
      </c>
      <c r="T15" s="5">
        <v>386</v>
      </c>
      <c r="U15" s="24">
        <f>T15/$T$17</f>
        <v>0.40674394099051631</v>
      </c>
      <c r="V15" s="5">
        <v>310</v>
      </c>
      <c r="W15" s="24">
        <f>V15/V$17</f>
        <v>0.34292035398230086</v>
      </c>
    </row>
    <row r="16" spans="1:23" ht="29" x14ac:dyDescent="0.35">
      <c r="A16" s="8" t="s">
        <v>8</v>
      </c>
      <c r="B16" s="4">
        <f>B8</f>
        <v>332</v>
      </c>
      <c r="C16" s="5">
        <f>(B16*100)/B17</f>
        <v>78.859857482185276</v>
      </c>
      <c r="D16" s="4">
        <f>D8</f>
        <v>351</v>
      </c>
      <c r="E16" s="5">
        <f>(D16*100)/D17</f>
        <v>54.418604651162788</v>
      </c>
      <c r="F16" s="4">
        <f>F8</f>
        <v>357</v>
      </c>
      <c r="G16" s="5">
        <f>(F16*100)/F17</f>
        <v>50.140449438202246</v>
      </c>
      <c r="H16" s="4">
        <f>H8</f>
        <v>363</v>
      </c>
      <c r="I16" s="5">
        <f>(H16*100)/H17</f>
        <v>46.065989847715734</v>
      </c>
      <c r="J16" s="4">
        <f>J8</f>
        <v>414</v>
      </c>
      <c r="K16" s="5">
        <f>(J16*100)/J17</f>
        <v>49.692005588550188</v>
      </c>
      <c r="L16" s="4">
        <f>L8</f>
        <v>425</v>
      </c>
      <c r="M16" s="5">
        <f>(L16*100)/L17</f>
        <v>54.369379165653903</v>
      </c>
      <c r="N16" s="4">
        <f>N8</f>
        <v>462</v>
      </c>
      <c r="O16" s="5">
        <f>(N16*100)/N17</f>
        <v>56.625349771843965</v>
      </c>
      <c r="P16" s="4">
        <f>P8</f>
        <v>498</v>
      </c>
      <c r="Q16" s="19">
        <f>(P16*100)/P17</f>
        <v>57.355166687013543</v>
      </c>
      <c r="R16" s="5">
        <v>529</v>
      </c>
      <c r="S16" s="24">
        <f>R16/$R$17</f>
        <v>0.55508919202518359</v>
      </c>
      <c r="T16" s="5">
        <v>563</v>
      </c>
      <c r="U16" s="24">
        <f>T16/$T$17</f>
        <v>0.59325605900948364</v>
      </c>
      <c r="V16" s="5">
        <v>594</v>
      </c>
      <c r="W16" s="24">
        <f>V16/V$17</f>
        <v>0.65707964601769908</v>
      </c>
    </row>
    <row r="17" spans="1:23" x14ac:dyDescent="0.35">
      <c r="A17" s="3" t="s">
        <v>4</v>
      </c>
      <c r="B17" s="4">
        <f>SUM(B15:B16)</f>
        <v>421</v>
      </c>
      <c r="C17" s="9"/>
      <c r="D17" s="4">
        <f>SUM(D15:D16)</f>
        <v>645</v>
      </c>
      <c r="E17" s="9"/>
      <c r="F17" s="4">
        <f>SUM(F15:F16)</f>
        <v>712</v>
      </c>
      <c r="G17" s="9"/>
      <c r="H17" s="4">
        <f>SUM(H15:H16)</f>
        <v>788</v>
      </c>
      <c r="I17" s="9"/>
      <c r="J17" s="4">
        <f>SUM(J15:J16)</f>
        <v>833.13200000000006</v>
      </c>
      <c r="K17" s="9"/>
      <c r="L17" s="4">
        <f>SUM(L15:L16)</f>
        <v>781.69</v>
      </c>
      <c r="M17" s="10"/>
      <c r="N17" s="4">
        <f>SUM(N15:N16)</f>
        <v>815.88900000000001</v>
      </c>
      <c r="O17" s="10"/>
      <c r="P17" s="4">
        <f>SUM(P15:P16)</f>
        <v>868.274</v>
      </c>
      <c r="Q17" s="21"/>
      <c r="R17" s="6">
        <f>SUM(R15:R16)</f>
        <v>953</v>
      </c>
      <c r="S17" s="26"/>
      <c r="T17" s="6">
        <f>SUM(T15:T16)</f>
        <v>949</v>
      </c>
      <c r="U17" s="26"/>
      <c r="V17" s="6">
        <f>SUM(V15:V16)</f>
        <v>904</v>
      </c>
      <c r="W17" s="26"/>
    </row>
    <row r="20" spans="1:23" ht="37.5" customHeight="1" x14ac:dyDescent="0.35">
      <c r="A20" s="27" t="s">
        <v>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7"/>
      <c r="S20" s="17"/>
    </row>
    <row r="22" spans="1:23" x14ac:dyDescent="0.35">
      <c r="A22" s="12" t="s">
        <v>6</v>
      </c>
    </row>
    <row r="23" spans="1:23" x14ac:dyDescent="0.35">
      <c r="A23" s="12" t="s">
        <v>7</v>
      </c>
    </row>
  </sheetData>
  <mergeCells count="23">
    <mergeCell ref="V4:W4"/>
    <mergeCell ref="V13:W13"/>
    <mergeCell ref="T4:U4"/>
    <mergeCell ref="T13:U13"/>
    <mergeCell ref="L4:M4"/>
    <mergeCell ref="R4:S4"/>
    <mergeCell ref="R13:S13"/>
    <mergeCell ref="A20:Q20"/>
    <mergeCell ref="N4:O4"/>
    <mergeCell ref="P4:Q4"/>
    <mergeCell ref="B13:C13"/>
    <mergeCell ref="D13:E13"/>
    <mergeCell ref="F13:G13"/>
    <mergeCell ref="H13:I13"/>
    <mergeCell ref="J13:K13"/>
    <mergeCell ref="L13:M13"/>
    <mergeCell ref="N13:O13"/>
    <mergeCell ref="P13:Q13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Bovins&amp;Bubalins</vt:lpstr>
    </vt:vector>
  </TitlesOfParts>
  <Company>ALTERNATIVE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GIRAUD-AUDINE</dc:creator>
  <cp:lastModifiedBy>INTERVIG</cp:lastModifiedBy>
  <cp:lastPrinted>2016-07-07T20:26:30Z</cp:lastPrinted>
  <dcterms:created xsi:type="dcterms:W3CDTF">2014-08-19T13:10:42Z</dcterms:created>
  <dcterms:modified xsi:type="dcterms:W3CDTF">2020-07-16T14:41:27Z</dcterms:modified>
</cp:coreProperties>
</file>